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90" windowWidth="9255" windowHeight="5670" activeTab="1"/>
  </bookViews>
  <sheets>
    <sheet name="PL" sheetId="1" r:id="rId1"/>
    <sheet name="BS" sheetId="2" r:id="rId2"/>
    <sheet name="Equity" sheetId="3" r:id="rId3"/>
    <sheet name="CF" sheetId="4" r:id="rId4"/>
  </sheets>
  <definedNames>
    <definedName name="_xlnm.Print_Area" localSheetId="3">'CF'!$A$1:$H$59</definedName>
  </definedNames>
  <calcPr fullCalcOnLoad="1"/>
</workbook>
</file>

<file path=xl/sharedStrings.xml><?xml version="1.0" encoding="utf-8"?>
<sst xmlns="http://schemas.openxmlformats.org/spreadsheetml/2006/main" count="170" uniqueCount="125">
  <si>
    <t>(Incorporated in Malaysia)</t>
  </si>
  <si>
    <t>CONDENSED CONSOLIDATED CASH FLOW STATEMENTS</t>
  </si>
  <si>
    <t>CURRENT</t>
  </si>
  <si>
    <t>QUARTER</t>
  </si>
  <si>
    <t>RM' 000</t>
  </si>
  <si>
    <t>Adjustments for non cash flow:</t>
  </si>
  <si>
    <t>Non-cash items</t>
  </si>
  <si>
    <t>depreciaitom</t>
  </si>
  <si>
    <t>profit from disposal</t>
  </si>
  <si>
    <t>Retirement benefits paid</t>
  </si>
  <si>
    <t>doubtful debts</t>
  </si>
  <si>
    <t>diminution</t>
  </si>
  <si>
    <t>Changes in working capital</t>
  </si>
  <si>
    <t>Net change in current assets</t>
  </si>
  <si>
    <t>Net change in current liabilities</t>
  </si>
  <si>
    <t>Investing Activities</t>
  </si>
  <si>
    <t>Net cash flows from investing activities</t>
  </si>
  <si>
    <t>Financing Activity</t>
  </si>
  <si>
    <t xml:space="preserve">Cash &amp; cash equivalents: </t>
  </si>
  <si>
    <t>- at start of period</t>
  </si>
  <si>
    <t>- at end of period</t>
  </si>
  <si>
    <t>CONDENSED CONSOLIDATED STATEMENT OF CHANGES IN EQUITY</t>
  </si>
  <si>
    <t xml:space="preserve">Share </t>
  </si>
  <si>
    <t xml:space="preserve">Retained </t>
  </si>
  <si>
    <t>Total</t>
  </si>
  <si>
    <t>RM '000</t>
  </si>
  <si>
    <t>CONDENSED CONSOLIDATED BALANCE SHEET</t>
  </si>
  <si>
    <t>Property, plant and equipment</t>
  </si>
  <si>
    <t>Intangible assets</t>
  </si>
  <si>
    <t>Current assets</t>
  </si>
  <si>
    <t xml:space="preserve">         </t>
  </si>
  <si>
    <t>Inventories</t>
  </si>
  <si>
    <t>Cash and cash equivalents</t>
  </si>
  <si>
    <t>Current liabilities</t>
  </si>
  <si>
    <t xml:space="preserve">Net current assets </t>
  </si>
  <si>
    <t>Share capital</t>
  </si>
  <si>
    <t>Reserves</t>
  </si>
  <si>
    <t>Shareholders' funds</t>
  </si>
  <si>
    <t>Minority interests</t>
  </si>
  <si>
    <t>Deferred taxation</t>
  </si>
  <si>
    <t xml:space="preserve"> </t>
  </si>
  <si>
    <t>CONDENSED CONSOLIDATED INCOME STATEMENT</t>
  </si>
  <si>
    <t xml:space="preserve">           INDIVIDUAL QUARTER</t>
  </si>
  <si>
    <t xml:space="preserve">        CUMULATIVE QUARTER</t>
  </si>
  <si>
    <t>PRECEDING YEAR</t>
  </si>
  <si>
    <t>YEAR</t>
  </si>
  <si>
    <t>CORRESPONDING</t>
  </si>
  <si>
    <t>TO DATE</t>
  </si>
  <si>
    <t>PERIOD</t>
  </si>
  <si>
    <t>Revenue</t>
  </si>
  <si>
    <t>Operating Expenses</t>
  </si>
  <si>
    <t>Other operating income</t>
  </si>
  <si>
    <t>- basic</t>
  </si>
  <si>
    <t>- diluted</t>
  </si>
  <si>
    <t>GOLSTA SYNERGY BERHAD</t>
  </si>
  <si>
    <t>Company no: 484964-H</t>
  </si>
  <si>
    <t xml:space="preserve">N/A </t>
  </si>
  <si>
    <t>Finance cost</t>
  </si>
  <si>
    <t>Taxation</t>
  </si>
  <si>
    <t>Net profit/(loss) for the period</t>
  </si>
  <si>
    <t>Profit/(Loss) before tax</t>
  </si>
  <si>
    <t>AUDITED</t>
  </si>
  <si>
    <t>UNAUDITED</t>
  </si>
  <si>
    <t>Short term borrowings</t>
  </si>
  <si>
    <t>Foreign</t>
  </si>
  <si>
    <t>Non-operating items (which are investing/financing)</t>
  </si>
  <si>
    <t>Net profit/(loss) before tax</t>
  </si>
  <si>
    <t>Operating profit/(loss) before  working capital changes</t>
  </si>
  <si>
    <t>Net cash from/(used in) operations</t>
  </si>
  <si>
    <t>Interest paid</t>
  </si>
  <si>
    <t>Net cash flows from/(used in) operating activities</t>
  </si>
  <si>
    <t xml:space="preserve">  Equity investments</t>
  </si>
  <si>
    <t>Net change in cash &amp; cash equivalents</t>
  </si>
  <si>
    <t>Cash and cash equivalents comprise:-</t>
  </si>
  <si>
    <t xml:space="preserve">  Cash on hand and at bank</t>
  </si>
  <si>
    <t xml:space="preserve">  Short term borrowings</t>
  </si>
  <si>
    <t>Profit/(Loss) from operations</t>
  </si>
  <si>
    <t>Profit/(Loss) after tax</t>
  </si>
  <si>
    <t>Investment property</t>
  </si>
  <si>
    <t>Minority interst</t>
  </si>
  <si>
    <t>Share</t>
  </si>
  <si>
    <t>Premium</t>
  </si>
  <si>
    <t>Revaluation</t>
  </si>
  <si>
    <t>Capital</t>
  </si>
  <si>
    <t>Reserve</t>
  </si>
  <si>
    <t>Profit</t>
  </si>
  <si>
    <t>RM'000</t>
  </si>
  <si>
    <t>As at 1 January 2003</t>
  </si>
  <si>
    <t>Prior year adjustment</t>
  </si>
  <si>
    <t xml:space="preserve">Movement during </t>
  </si>
  <si>
    <t xml:space="preserve">   the period</t>
  </si>
  <si>
    <t>Exchange</t>
  </si>
  <si>
    <t xml:space="preserve">  Bank overdrafts</t>
  </si>
  <si>
    <t>Effects of exchange rate changes</t>
  </si>
  <si>
    <t>Net cash flows from/(used in) financing activities</t>
  </si>
  <si>
    <t>Earnings/(loss) per share (sen)</t>
  </si>
  <si>
    <t>As at 1 January 2004</t>
  </si>
  <si>
    <t>Tax recovered</t>
  </si>
  <si>
    <t>(The Condensed Consolidated Cash Flow Statements should be read in conjunction with the Annual Financial Report for the year ended 31 December 2003)</t>
  </si>
  <si>
    <t>(The condensed consolidated statement of changes in equity should be read in conjunction with the annual financial report for the year ended 31 December 2003.)</t>
  </si>
  <si>
    <t>(The Condensed Consolidated Balance Sheets should be read in conjunction with the Annual Financial Report for the year ended 31 December 2003)</t>
  </si>
  <si>
    <t>(The Condensed Consolidated Income Statements should be read in conjunction with the Annual Financial Report for the year ended 31 December 2003)</t>
  </si>
  <si>
    <t>31/12/2003</t>
  </si>
  <si>
    <t>Trade receivables</t>
  </si>
  <si>
    <t>Other receivables</t>
  </si>
  <si>
    <t>Tax recoverable</t>
  </si>
  <si>
    <t>Trade payables</t>
  </si>
  <si>
    <t>Other payables</t>
  </si>
  <si>
    <t>Restated as at 1 January 2003</t>
  </si>
  <si>
    <t>Tax paid</t>
  </si>
  <si>
    <t xml:space="preserve">  Repayment of hire purchase payables</t>
  </si>
  <si>
    <t>AS AT</t>
  </si>
  <si>
    <t>QUARTER ENDED</t>
  </si>
  <si>
    <t>AS AT PRECEDING</t>
  </si>
  <si>
    <t>FINANCIAL</t>
  </si>
  <si>
    <t>YEAR ENDED</t>
  </si>
  <si>
    <t>AS AT END</t>
  </si>
  <si>
    <t>Movement during  the period</t>
  </si>
  <si>
    <t>Long term borrowings</t>
  </si>
  <si>
    <t xml:space="preserve">  Other investments</t>
  </si>
  <si>
    <t>31/12/2004</t>
  </si>
  <si>
    <t>AS AT 31 DEC 2004</t>
  </si>
  <si>
    <t>FOR THE FINANCIAL PERIOD ENDED 31 DEC 2004</t>
  </si>
  <si>
    <t>As at 31 Dec 2004</t>
  </si>
  <si>
    <t>As at 31 Dec 2003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</si>
</sst>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_(* #,##0_);_(* \(#,##0\);_(* &quot;-&quot;??_);_(@_)"/>
    <numFmt numFmtId="171" formatCode="_(* #,##0.000_);_(* \(#,##0.000\);_(* &quot;-&quot;??_);_(@_)"/>
    <numFmt numFmtId="172" formatCode="_(* #,##0.0000_);_(* \(#,##0.0000\);_(* &quot;-&quot;??_);_(@_)"/>
    <numFmt numFmtId="173" formatCode="_(* #,##0.0_);_(* \(#,##0.0\);_(* &quot;-&quot;??_);_(@_)"/>
  </numFmts>
  <fonts count="7">
    <font>
      <sz val="12"/>
      <name val="Times New Roman"/>
      <family val="0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name val="Times New Roman"/>
      <family val="1"/>
    </font>
    <font>
      <b/>
      <sz val="12"/>
      <name val="Times New Roman"/>
      <family val="1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14" fontId="1" fillId="0" borderId="0" xfId="0" applyNumberFormat="1" applyFont="1" applyAlignment="1" quotePrefix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41" fontId="2" fillId="0" borderId="0" xfId="15" applyNumberFormat="1" applyFont="1" applyFill="1" applyAlignment="1">
      <alignment/>
    </xf>
    <xf numFmtId="41" fontId="2" fillId="0" borderId="0" xfId="0" applyNumberFormat="1" applyFont="1" applyAlignment="1">
      <alignment/>
    </xf>
    <xf numFmtId="41" fontId="2" fillId="0" borderId="1" xfId="15" applyNumberFormat="1" applyFont="1" applyFill="1" applyBorder="1" applyAlignment="1">
      <alignment/>
    </xf>
    <xf numFmtId="41" fontId="2" fillId="0" borderId="2" xfId="15" applyNumberFormat="1" applyFont="1" applyFill="1" applyBorder="1" applyAlignment="1">
      <alignment/>
    </xf>
    <xf numFmtId="41" fontId="2" fillId="0" borderId="0" xfId="15" applyNumberFormat="1" applyFont="1" applyAlignment="1">
      <alignment/>
    </xf>
    <xf numFmtId="0" fontId="2" fillId="0" borderId="0" xfId="0" applyFont="1" applyAlignment="1" quotePrefix="1">
      <alignment horizontal="left" indent="1"/>
    </xf>
    <xf numFmtId="41" fontId="2" fillId="0" borderId="3" xfId="15" applyNumberFormat="1" applyFont="1" applyBorder="1" applyAlignment="1">
      <alignment/>
    </xf>
    <xf numFmtId="41" fontId="2" fillId="0" borderId="0" xfId="15" applyNumberFormat="1" applyFont="1" applyBorder="1" applyAlignment="1">
      <alignment/>
    </xf>
    <xf numFmtId="0" fontId="2" fillId="0" borderId="0" xfId="0" applyFont="1" applyAlignment="1">
      <alignment horizontal="center"/>
    </xf>
    <xf numFmtId="170" fontId="2" fillId="0" borderId="0" xfId="15" applyNumberFormat="1" applyFont="1" applyAlignment="1">
      <alignment/>
    </xf>
    <xf numFmtId="170" fontId="2" fillId="0" borderId="0" xfId="0" applyNumberFormat="1" applyFont="1" applyAlignment="1">
      <alignment/>
    </xf>
    <xf numFmtId="170" fontId="2" fillId="0" borderId="1" xfId="15" applyNumberFormat="1" applyFont="1" applyBorder="1" applyAlignment="1">
      <alignment/>
    </xf>
    <xf numFmtId="170" fontId="2" fillId="0" borderId="0" xfId="15" applyNumberFormat="1" applyFont="1" applyBorder="1" applyAlignment="1">
      <alignment/>
    </xf>
    <xf numFmtId="170" fontId="2" fillId="0" borderId="3" xfId="0" applyNumberFormat="1" applyFont="1" applyBorder="1" applyAlignment="1">
      <alignment/>
    </xf>
    <xf numFmtId="170" fontId="2" fillId="0" borderId="0" xfId="0" applyNumberFormat="1" applyFont="1" applyBorder="1" applyAlignment="1">
      <alignment/>
    </xf>
    <xf numFmtId="170" fontId="2" fillId="0" borderId="1" xfId="0" applyNumberFormat="1" applyFont="1" applyBorder="1" applyAlignment="1">
      <alignment/>
    </xf>
    <xf numFmtId="0" fontId="2" fillId="0" borderId="0" xfId="0" applyFont="1" applyBorder="1" applyAlignment="1">
      <alignment/>
    </xf>
    <xf numFmtId="43" fontId="2" fillId="0" borderId="0" xfId="0" applyNumberFormat="1" applyFont="1" applyAlignment="1">
      <alignment/>
    </xf>
    <xf numFmtId="41" fontId="2" fillId="0" borderId="1" xfId="15" applyNumberFormat="1" applyFont="1" applyBorder="1" applyAlignment="1">
      <alignment/>
    </xf>
    <xf numFmtId="43" fontId="2" fillId="0" borderId="0" xfId="15" applyFont="1" applyAlignment="1">
      <alignment/>
    </xf>
    <xf numFmtId="43" fontId="2" fillId="0" borderId="0" xfId="0" applyNumberFormat="1" applyFont="1" applyAlignment="1">
      <alignment horizontal="right"/>
    </xf>
    <xf numFmtId="170" fontId="2" fillId="0" borderId="2" xfId="15" applyNumberFormat="1" applyFont="1" applyBorder="1" applyAlignment="1">
      <alignment/>
    </xf>
    <xf numFmtId="170" fontId="2" fillId="0" borderId="2" xfId="0" applyNumberFormat="1" applyFont="1" applyBorder="1" applyAlignment="1">
      <alignment/>
    </xf>
    <xf numFmtId="0" fontId="2" fillId="0" borderId="0" xfId="0" applyFont="1" applyFill="1" applyAlignment="1" quotePrefix="1">
      <alignment/>
    </xf>
    <xf numFmtId="14" fontId="1" fillId="0" borderId="0" xfId="0" applyNumberFormat="1" applyFont="1" applyAlignment="1">
      <alignment horizontal="center"/>
    </xf>
    <xf numFmtId="14" fontId="1" fillId="0" borderId="0" xfId="0" applyNumberFormat="1" applyFont="1" applyFill="1" applyAlignment="1">
      <alignment horizontal="center"/>
    </xf>
    <xf numFmtId="14" fontId="1" fillId="0" borderId="0" xfId="0" applyNumberFormat="1" applyFont="1" applyFill="1" applyAlignment="1" quotePrefix="1">
      <alignment horizontal="center"/>
    </xf>
    <xf numFmtId="41" fontId="2" fillId="0" borderId="0" xfId="0" applyNumberFormat="1" applyFont="1" applyFill="1" applyAlignment="1">
      <alignment/>
    </xf>
    <xf numFmtId="41" fontId="2" fillId="0" borderId="1" xfId="0" applyNumberFormat="1" applyFont="1" applyFill="1" applyBorder="1" applyAlignment="1">
      <alignment/>
    </xf>
    <xf numFmtId="41" fontId="2" fillId="0" borderId="2" xfId="0" applyNumberFormat="1" applyFont="1" applyFill="1" applyBorder="1" applyAlignment="1">
      <alignment/>
    </xf>
    <xf numFmtId="0" fontId="2" fillId="0" borderId="0" xfId="0" applyFont="1" applyFill="1" applyAlignment="1">
      <alignment horizontal="left"/>
    </xf>
    <xf numFmtId="0" fontId="1" fillId="0" borderId="0" xfId="0" applyFont="1" applyFill="1" applyAlignment="1" quotePrefix="1">
      <alignment horizontal="left" indent="1"/>
    </xf>
    <xf numFmtId="0" fontId="2" fillId="0" borderId="0" xfId="0" applyFont="1" applyFill="1" applyAlignment="1" quotePrefix="1">
      <alignment horizontal="left" indent="1"/>
    </xf>
    <xf numFmtId="41" fontId="2" fillId="0" borderId="3" xfId="15" applyNumberFormat="1" applyFont="1" applyFill="1" applyBorder="1" applyAlignment="1">
      <alignment/>
    </xf>
    <xf numFmtId="0" fontId="2" fillId="0" borderId="0" xfId="0" applyFont="1" applyFill="1" applyAlignment="1">
      <alignment horizontal="justify" vertical="center" wrapText="1"/>
    </xf>
    <xf numFmtId="0" fontId="3" fillId="0" borderId="0" xfId="0" applyFont="1" applyFill="1" applyAlignment="1">
      <alignment horizontal="center"/>
    </xf>
    <xf numFmtId="37" fontId="2" fillId="0" borderId="0" xfId="0" applyNumberFormat="1" applyFont="1" applyAlignment="1">
      <alignment/>
    </xf>
    <xf numFmtId="37" fontId="1" fillId="0" borderId="0" xfId="0" applyNumberFormat="1" applyFont="1" applyAlignment="1">
      <alignment/>
    </xf>
    <xf numFmtId="37" fontId="2" fillId="0" borderId="0" xfId="0" applyNumberFormat="1" applyFont="1" applyAlignment="1">
      <alignment horizontal="center"/>
    </xf>
    <xf numFmtId="37" fontId="2" fillId="0" borderId="0" xfId="0" applyNumberFormat="1" applyFont="1" applyBorder="1" applyAlignment="1">
      <alignment/>
    </xf>
    <xf numFmtId="41" fontId="2" fillId="0" borderId="1" xfId="0" applyNumberFormat="1" applyFont="1" applyBorder="1" applyAlignment="1">
      <alignment/>
    </xf>
    <xf numFmtId="41" fontId="2" fillId="0" borderId="3" xfId="0" applyNumberFormat="1" applyFont="1" applyBorder="1" applyAlignment="1">
      <alignment/>
    </xf>
    <xf numFmtId="41" fontId="2" fillId="0" borderId="0" xfId="0" applyNumberFormat="1" applyFont="1" applyBorder="1" applyAlignment="1">
      <alignment/>
    </xf>
    <xf numFmtId="0" fontId="2" fillId="0" borderId="1" xfId="0" applyFont="1" applyBorder="1" applyAlignment="1">
      <alignment/>
    </xf>
    <xf numFmtId="37" fontId="2" fillId="0" borderId="1" xfId="0" applyNumberFormat="1" applyFont="1" applyBorder="1" applyAlignment="1">
      <alignment horizontal="center"/>
    </xf>
    <xf numFmtId="0" fontId="2" fillId="0" borderId="4" xfId="0" applyFont="1" applyBorder="1" applyAlignment="1">
      <alignment/>
    </xf>
    <xf numFmtId="37" fontId="2" fillId="0" borderId="4" xfId="0" applyNumberFormat="1" applyFont="1" applyBorder="1" applyAlignment="1">
      <alignment/>
    </xf>
    <xf numFmtId="37" fontId="2" fillId="0" borderId="4" xfId="0" applyNumberFormat="1" applyFont="1" applyBorder="1" applyAlignment="1">
      <alignment horizontal="center"/>
    </xf>
    <xf numFmtId="41" fontId="2" fillId="0" borderId="0" xfId="15" applyNumberFormat="1" applyFont="1" applyFill="1" applyBorder="1" applyAlignment="1">
      <alignment/>
    </xf>
    <xf numFmtId="41" fontId="2" fillId="0" borderId="0" xfId="15" applyNumberFormat="1" applyFont="1" applyFill="1" applyAlignment="1">
      <alignment horizontal="justify" vertical="center" wrapText="1"/>
    </xf>
    <xf numFmtId="0" fontId="2" fillId="0" borderId="0" xfId="0" applyFont="1" applyFill="1" applyBorder="1" applyAlignment="1">
      <alignment/>
    </xf>
    <xf numFmtId="41" fontId="2" fillId="0" borderId="0" xfId="0" applyNumberFormat="1" applyFont="1" applyFill="1" applyBorder="1" applyAlignment="1">
      <alignment/>
    </xf>
    <xf numFmtId="0" fontId="1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justify" vertical="center" wrapText="1"/>
    </xf>
    <xf numFmtId="0" fontId="2" fillId="0" borderId="0" xfId="0" applyFont="1" applyAlignment="1">
      <alignment horizontal="justify" vertical="top" wrapText="1"/>
    </xf>
    <xf numFmtId="37" fontId="1" fillId="0" borderId="0" xfId="0" applyNumberFormat="1" applyFont="1" applyAlignment="1">
      <alignment horizontal="center"/>
    </xf>
    <xf numFmtId="0" fontId="2" fillId="0" borderId="0" xfId="0" applyFont="1" applyFill="1" applyAlignment="1">
      <alignment horizontal="justify" vertical="center" wrapText="1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8"/>
  <sheetViews>
    <sheetView workbookViewId="0" topLeftCell="A16">
      <selection activeCell="B35" sqref="B35"/>
    </sheetView>
  </sheetViews>
  <sheetFormatPr defaultColWidth="9.00390625" defaultRowHeight="15.75"/>
  <cols>
    <col min="1" max="1" width="4.25390625" style="6" customWidth="1"/>
    <col min="2" max="2" width="26.25390625" style="6" customWidth="1"/>
    <col min="3" max="6" width="15.75390625" style="6" customWidth="1"/>
    <col min="7" max="16384" width="9.00390625" style="6" customWidth="1"/>
  </cols>
  <sheetData>
    <row r="1" spans="1:6" ht="15.75">
      <c r="A1" s="60" t="s">
        <v>54</v>
      </c>
      <c r="B1" s="60"/>
      <c r="C1" s="60"/>
      <c r="D1" s="60"/>
      <c r="E1" s="60"/>
      <c r="F1" s="60"/>
    </row>
    <row r="2" spans="1:6" ht="12.75">
      <c r="A2" s="61" t="s">
        <v>55</v>
      </c>
      <c r="B2" s="61"/>
      <c r="C2" s="61"/>
      <c r="D2" s="61"/>
      <c r="E2" s="61"/>
      <c r="F2" s="61"/>
    </row>
    <row r="3" spans="1:6" ht="12.75">
      <c r="A3" s="62" t="s">
        <v>0</v>
      </c>
      <c r="B3" s="62"/>
      <c r="C3" s="62"/>
      <c r="D3" s="62"/>
      <c r="E3" s="62"/>
      <c r="F3" s="62"/>
    </row>
    <row r="7" spans="1:6" ht="12.75">
      <c r="A7" s="61" t="s">
        <v>41</v>
      </c>
      <c r="B7" s="61"/>
      <c r="C7" s="61"/>
      <c r="D7" s="61"/>
      <c r="E7" s="61"/>
      <c r="F7" s="61"/>
    </row>
    <row r="8" spans="1:6" ht="12.75">
      <c r="A8" s="59" t="s">
        <v>122</v>
      </c>
      <c r="B8" s="59"/>
      <c r="C8" s="59"/>
      <c r="D8" s="59"/>
      <c r="E8" s="59"/>
      <c r="F8" s="59"/>
    </row>
    <row r="9" ht="12.75">
      <c r="C9" s="15"/>
    </row>
    <row r="10" spans="3:6" ht="12.75">
      <c r="C10" s="61" t="s">
        <v>42</v>
      </c>
      <c r="D10" s="61"/>
      <c r="E10" s="61" t="s">
        <v>43</v>
      </c>
      <c r="F10" s="61"/>
    </row>
    <row r="11" spans="3:6" ht="12.75">
      <c r="C11" s="3" t="s">
        <v>2</v>
      </c>
      <c r="D11" s="2" t="s">
        <v>44</v>
      </c>
      <c r="E11" s="2" t="s">
        <v>2</v>
      </c>
      <c r="F11" s="2" t="s">
        <v>44</v>
      </c>
    </row>
    <row r="12" spans="3:6" ht="12.75">
      <c r="C12" s="3" t="s">
        <v>45</v>
      </c>
      <c r="D12" s="2" t="s">
        <v>46</v>
      </c>
      <c r="E12" s="2" t="s">
        <v>45</v>
      </c>
      <c r="F12" s="2" t="s">
        <v>46</v>
      </c>
    </row>
    <row r="13" spans="3:6" ht="12.75">
      <c r="C13" s="3" t="s">
        <v>3</v>
      </c>
      <c r="D13" s="2" t="s">
        <v>3</v>
      </c>
      <c r="E13" s="2" t="s">
        <v>47</v>
      </c>
      <c r="F13" s="2" t="s">
        <v>48</v>
      </c>
    </row>
    <row r="14" spans="3:6" ht="12.75">
      <c r="C14" s="31" t="s">
        <v>120</v>
      </c>
      <c r="D14" s="32" t="s">
        <v>102</v>
      </c>
      <c r="E14" s="32" t="s">
        <v>120</v>
      </c>
      <c r="F14" s="32" t="s">
        <v>102</v>
      </c>
    </row>
    <row r="15" spans="3:6" ht="12.75">
      <c r="C15" s="3" t="s">
        <v>25</v>
      </c>
      <c r="D15" s="2" t="s">
        <v>25</v>
      </c>
      <c r="E15" s="2" t="s">
        <v>25</v>
      </c>
      <c r="F15" s="2" t="s">
        <v>25</v>
      </c>
    </row>
    <row r="16" spans="4:6" ht="12.75">
      <c r="D16" s="5"/>
      <c r="E16" s="5"/>
      <c r="F16" s="5"/>
    </row>
    <row r="17" spans="4:6" ht="12.75">
      <c r="D17" s="5"/>
      <c r="E17" s="5"/>
      <c r="F17" s="5"/>
    </row>
    <row r="18" spans="2:6" ht="12.75">
      <c r="B18" s="6" t="s">
        <v>49</v>
      </c>
      <c r="C18" s="11">
        <v>3998</v>
      </c>
      <c r="D18" s="7">
        <v>4546</v>
      </c>
      <c r="E18" s="7">
        <f>C18+11867</f>
        <v>15865</v>
      </c>
      <c r="F18" s="7">
        <f>D18+15237</f>
        <v>19783</v>
      </c>
    </row>
    <row r="19" spans="2:6" ht="12.75">
      <c r="B19" s="6" t="s">
        <v>50</v>
      </c>
      <c r="C19" s="14">
        <v>-4254</v>
      </c>
      <c r="D19" s="55">
        <f>-7647+1</f>
        <v>-7646</v>
      </c>
      <c r="E19" s="55">
        <f>C19-13047</f>
        <v>-17301</v>
      </c>
      <c r="F19" s="55">
        <f>D19-18420</f>
        <v>-26066</v>
      </c>
    </row>
    <row r="20" spans="2:6" ht="12.75">
      <c r="B20" s="6" t="s">
        <v>51</v>
      </c>
      <c r="C20" s="25">
        <v>127</v>
      </c>
      <c r="D20" s="9">
        <f>66+1</f>
        <v>67</v>
      </c>
      <c r="E20" s="9">
        <f>C20+315-1</f>
        <v>441</v>
      </c>
      <c r="F20" s="9">
        <f>D20+2295</f>
        <v>2362</v>
      </c>
    </row>
    <row r="21" spans="2:6" ht="12.75">
      <c r="B21" s="6" t="s">
        <v>76</v>
      </c>
      <c r="C21" s="11">
        <f>SUM(C18:C20)</f>
        <v>-129</v>
      </c>
      <c r="D21" s="7">
        <f>D18+D19+D20</f>
        <v>-3033</v>
      </c>
      <c r="E21" s="7">
        <f>E18+E19+E20</f>
        <v>-995</v>
      </c>
      <c r="F21" s="7">
        <f>F18+F19+F20</f>
        <v>-3921</v>
      </c>
    </row>
    <row r="22" spans="2:6" ht="12.75">
      <c r="B22" s="6" t="s">
        <v>57</v>
      </c>
      <c r="C22" s="25">
        <v>-140</v>
      </c>
      <c r="D22" s="9">
        <f>-63+1</f>
        <v>-62</v>
      </c>
      <c r="E22" s="9">
        <f>C22-357+1</f>
        <v>-496</v>
      </c>
      <c r="F22" s="9">
        <f>D22-375</f>
        <v>-437</v>
      </c>
    </row>
    <row r="23" spans="2:6" ht="12.75">
      <c r="B23" s="6" t="s">
        <v>60</v>
      </c>
      <c r="C23" s="11">
        <f>C21+C22</f>
        <v>-269</v>
      </c>
      <c r="D23" s="7">
        <f>D21+D22</f>
        <v>-3095</v>
      </c>
      <c r="E23" s="7">
        <f>E21+E22</f>
        <v>-1491</v>
      </c>
      <c r="F23" s="7">
        <f>F21+F22</f>
        <v>-4358</v>
      </c>
    </row>
    <row r="24" spans="2:6" ht="12.75">
      <c r="B24" s="6" t="s">
        <v>58</v>
      </c>
      <c r="C24" s="25">
        <v>215</v>
      </c>
      <c r="D24" s="9">
        <v>1663</v>
      </c>
      <c r="E24" s="9">
        <f>C24</f>
        <v>215</v>
      </c>
      <c r="F24" s="9">
        <f>D24</f>
        <v>1663</v>
      </c>
    </row>
    <row r="25" spans="2:6" ht="12.75">
      <c r="B25" s="6" t="s">
        <v>77</v>
      </c>
      <c r="C25" s="11">
        <f>C23+C24</f>
        <v>-54</v>
      </c>
      <c r="D25" s="7">
        <f>D23+D24</f>
        <v>-1432</v>
      </c>
      <c r="E25" s="7">
        <f>E23+E24</f>
        <v>-1276</v>
      </c>
      <c r="F25" s="7">
        <f>F23+F24</f>
        <v>-2695</v>
      </c>
    </row>
    <row r="26" spans="2:6" ht="12.75">
      <c r="B26" s="6" t="s">
        <v>79</v>
      </c>
      <c r="C26" s="11">
        <v>7</v>
      </c>
      <c r="D26" s="7">
        <v>-3</v>
      </c>
      <c r="E26" s="7">
        <f>C26+22</f>
        <v>29</v>
      </c>
      <c r="F26" s="7">
        <f>D26+15</f>
        <v>12</v>
      </c>
    </row>
    <row r="27" spans="2:6" ht="13.5" thickBot="1">
      <c r="B27" s="6" t="s">
        <v>59</v>
      </c>
      <c r="C27" s="13">
        <f>SUM(C25:C26)</f>
        <v>-47</v>
      </c>
      <c r="D27" s="13">
        <f>SUM(D25:D26)</f>
        <v>-1435</v>
      </c>
      <c r="E27" s="13">
        <f>SUM(E25:E26)</f>
        <v>-1247</v>
      </c>
      <c r="F27" s="13">
        <f>SUM(F25:F26)</f>
        <v>-2683</v>
      </c>
    </row>
    <row r="28" spans="4:6" ht="13.5" thickTop="1">
      <c r="D28" s="5"/>
      <c r="E28" s="5"/>
      <c r="F28" s="5"/>
    </row>
    <row r="30" ht="12.75">
      <c r="B30" s="6" t="s">
        <v>95</v>
      </c>
    </row>
    <row r="31" spans="2:6" ht="12.75">
      <c r="B31" s="12" t="s">
        <v>52</v>
      </c>
      <c r="C31" s="24">
        <f>(C27/42000)*100</f>
        <v>-0.11190476190476191</v>
      </c>
      <c r="D31" s="24">
        <f>(D27/42000)*100</f>
        <v>-3.4166666666666665</v>
      </c>
      <c r="E31" s="24">
        <f>(E27/42000)*100</f>
        <v>-2.969047619047619</v>
      </c>
      <c r="F31" s="24">
        <f>(F27/42000)*100</f>
        <v>-6.3880952380952385</v>
      </c>
    </row>
    <row r="32" spans="2:6" ht="12.75">
      <c r="B32" s="12" t="s">
        <v>53</v>
      </c>
      <c r="C32" s="27" t="s">
        <v>56</v>
      </c>
      <c r="D32" s="27" t="s">
        <v>56</v>
      </c>
      <c r="E32" s="27" t="s">
        <v>56</v>
      </c>
      <c r="F32" s="27" t="s">
        <v>56</v>
      </c>
    </row>
    <row r="35" spans="2:6" ht="12.75">
      <c r="B35" s="12"/>
      <c r="C35" s="26"/>
      <c r="D35" s="26"/>
      <c r="E35" s="26"/>
      <c r="F35" s="26"/>
    </row>
    <row r="36" spans="2:6" ht="12.75">
      <c r="B36" s="12"/>
      <c r="C36" s="26"/>
      <c r="D36" s="26"/>
      <c r="E36" s="26"/>
      <c r="F36" s="26"/>
    </row>
    <row r="38" spans="1:6" ht="26.25" customHeight="1">
      <c r="A38" s="63" t="s">
        <v>101</v>
      </c>
      <c r="B38" s="63"/>
      <c r="C38" s="63"/>
      <c r="D38" s="63"/>
      <c r="E38" s="63"/>
      <c r="F38" s="63"/>
    </row>
  </sheetData>
  <mergeCells count="8">
    <mergeCell ref="A38:F38"/>
    <mergeCell ref="C10:D10"/>
    <mergeCell ref="E10:F10"/>
    <mergeCell ref="A1:F1"/>
    <mergeCell ref="A2:F2"/>
    <mergeCell ref="A3:F3"/>
    <mergeCell ref="A7:F7"/>
    <mergeCell ref="A8:F8"/>
  </mergeCells>
  <printOptions/>
  <pageMargins left="0.75" right="0.75" top="0.65" bottom="1" header="0.5" footer="0.5"/>
  <pageSetup fitToHeight="1" fitToWidth="1"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7"/>
  <sheetViews>
    <sheetView tabSelected="1" workbookViewId="0" topLeftCell="A20">
      <selection activeCell="D38" sqref="D38"/>
    </sheetView>
  </sheetViews>
  <sheetFormatPr defaultColWidth="9.00390625" defaultRowHeight="15.75"/>
  <cols>
    <col min="1" max="1" width="3.875" style="6" customWidth="1"/>
    <col min="2" max="2" width="5.75390625" style="6" customWidth="1"/>
    <col min="3" max="3" width="36.125" style="6" customWidth="1"/>
    <col min="4" max="4" width="16.50390625" style="6" customWidth="1"/>
    <col min="5" max="5" width="2.375" style="6" customWidth="1"/>
    <col min="6" max="6" width="16.50390625" style="6" customWidth="1"/>
    <col min="7" max="16384" width="9.00390625" style="6" customWidth="1"/>
  </cols>
  <sheetData>
    <row r="1" spans="1:6" ht="15.75">
      <c r="A1" s="60" t="s">
        <v>54</v>
      </c>
      <c r="B1" s="60"/>
      <c r="C1" s="60"/>
      <c r="D1" s="60"/>
      <c r="E1" s="60"/>
      <c r="F1" s="60"/>
    </row>
    <row r="2" spans="1:6" ht="12.75">
      <c r="A2" s="61" t="s">
        <v>55</v>
      </c>
      <c r="B2" s="61"/>
      <c r="C2" s="61"/>
      <c r="D2" s="61"/>
      <c r="E2" s="61"/>
      <c r="F2" s="61"/>
    </row>
    <row r="3" spans="1:6" ht="12.75">
      <c r="A3" s="62" t="s">
        <v>0</v>
      </c>
      <c r="B3" s="62"/>
      <c r="C3" s="62"/>
      <c r="D3" s="62"/>
      <c r="E3" s="62"/>
      <c r="F3" s="62"/>
    </row>
    <row r="4" spans="1:6" ht="12.75">
      <c r="A4" s="15"/>
      <c r="B4" s="15"/>
      <c r="C4" s="15"/>
      <c r="D4" s="15"/>
      <c r="E4" s="15"/>
      <c r="F4" s="15"/>
    </row>
    <row r="7" spans="1:6" ht="12.75">
      <c r="A7" s="61" t="s">
        <v>26</v>
      </c>
      <c r="B7" s="61"/>
      <c r="C7" s="61"/>
      <c r="D7" s="61"/>
      <c r="E7" s="61"/>
      <c r="F7" s="61"/>
    </row>
    <row r="8" spans="1:6" ht="12.75">
      <c r="A8" s="61" t="s">
        <v>121</v>
      </c>
      <c r="B8" s="61"/>
      <c r="C8" s="61"/>
      <c r="D8" s="61"/>
      <c r="E8" s="61"/>
      <c r="F8" s="61"/>
    </row>
    <row r="9" spans="1:6" ht="12.75">
      <c r="A9" s="3"/>
      <c r="B9" s="3"/>
      <c r="C9" s="3"/>
      <c r="D9" s="3"/>
      <c r="E9" s="3"/>
      <c r="F9" s="3"/>
    </row>
    <row r="10" spans="4:6" ht="12.75">
      <c r="D10" s="42" t="s">
        <v>62</v>
      </c>
      <c r="E10" s="1"/>
      <c r="F10" s="42" t="s">
        <v>61</v>
      </c>
    </row>
    <row r="11" spans="4:6" ht="12.75">
      <c r="D11" s="2" t="s">
        <v>111</v>
      </c>
      <c r="E11" s="1"/>
      <c r="F11" s="2" t="s">
        <v>113</v>
      </c>
    </row>
    <row r="12" spans="4:6" ht="12.75">
      <c r="D12" s="2" t="s">
        <v>2</v>
      </c>
      <c r="E12" s="1"/>
      <c r="F12" s="2" t="s">
        <v>114</v>
      </c>
    </row>
    <row r="13" spans="4:6" ht="12.75">
      <c r="D13" s="2" t="s">
        <v>112</v>
      </c>
      <c r="E13" s="1"/>
      <c r="F13" s="2" t="s">
        <v>115</v>
      </c>
    </row>
    <row r="14" spans="4:6" ht="12.75">
      <c r="D14" s="31" t="s">
        <v>120</v>
      </c>
      <c r="E14" s="4"/>
      <c r="F14" s="4" t="s">
        <v>102</v>
      </c>
    </row>
    <row r="15" spans="4:6" ht="12.75">
      <c r="D15" s="3" t="s">
        <v>4</v>
      </c>
      <c r="E15" s="3"/>
      <c r="F15" s="3" t="s">
        <v>4</v>
      </c>
    </row>
    <row r="16" spans="4:6" ht="12.75">
      <c r="D16" s="3"/>
      <c r="E16" s="3"/>
      <c r="F16" s="3"/>
    </row>
    <row r="18" spans="1:6" ht="12.75">
      <c r="A18" s="15"/>
      <c r="B18" s="6" t="s">
        <v>27</v>
      </c>
      <c r="D18" s="16">
        <v>37450</v>
      </c>
      <c r="E18" s="16"/>
      <c r="F18" s="16">
        <v>36732</v>
      </c>
    </row>
    <row r="19" spans="1:6" ht="12.75">
      <c r="A19" s="15"/>
      <c r="D19" s="16"/>
      <c r="E19" s="16"/>
      <c r="F19" s="16"/>
    </row>
    <row r="20" spans="1:6" ht="12.75">
      <c r="A20" s="15"/>
      <c r="B20" s="6" t="s">
        <v>28</v>
      </c>
      <c r="D20" s="16">
        <v>1394</v>
      </c>
      <c r="E20" s="16"/>
      <c r="F20" s="16">
        <v>1468</v>
      </c>
    </row>
    <row r="21" spans="1:6" ht="12.75">
      <c r="A21" s="15"/>
      <c r="D21" s="16"/>
      <c r="E21" s="16"/>
      <c r="F21" s="16"/>
    </row>
    <row r="22" spans="1:6" ht="12.75">
      <c r="A22" s="15"/>
      <c r="B22" s="6" t="s">
        <v>29</v>
      </c>
      <c r="D22" s="16"/>
      <c r="E22" s="16"/>
      <c r="F22" s="16"/>
    </row>
    <row r="23" spans="1:6" ht="12.75">
      <c r="A23" s="15"/>
      <c r="C23" s="6" t="s">
        <v>78</v>
      </c>
      <c r="D23" s="16">
        <v>0</v>
      </c>
      <c r="E23" s="16"/>
      <c r="F23" s="16">
        <v>0</v>
      </c>
    </row>
    <row r="24" spans="1:6" ht="12.75">
      <c r="A24" s="15"/>
      <c r="B24" s="6" t="s">
        <v>30</v>
      </c>
      <c r="C24" s="6" t="s">
        <v>31</v>
      </c>
      <c r="D24" s="16">
        <v>4527</v>
      </c>
      <c r="E24" s="16"/>
      <c r="F24" s="16">
        <v>4334</v>
      </c>
    </row>
    <row r="25" spans="1:6" ht="12.75">
      <c r="A25" s="15"/>
      <c r="C25" s="6" t="s">
        <v>103</v>
      </c>
      <c r="D25" s="16">
        <v>13821</v>
      </c>
      <c r="E25" s="16"/>
      <c r="F25" s="16">
        <v>14314</v>
      </c>
    </row>
    <row r="26" spans="1:6" ht="12.75">
      <c r="A26" s="15"/>
      <c r="C26" s="6" t="s">
        <v>104</v>
      </c>
      <c r="D26" s="16">
        <v>9763</v>
      </c>
      <c r="E26" s="16"/>
      <c r="F26" s="16">
        <v>7664</v>
      </c>
    </row>
    <row r="27" spans="1:6" ht="12.75">
      <c r="A27" s="15"/>
      <c r="C27" s="6" t="s">
        <v>105</v>
      </c>
      <c r="D27" s="16">
        <v>267</v>
      </c>
      <c r="E27" s="16"/>
      <c r="F27" s="16">
        <v>225</v>
      </c>
    </row>
    <row r="28" spans="1:6" ht="12.75">
      <c r="A28" s="15"/>
      <c r="C28" s="6" t="s">
        <v>32</v>
      </c>
      <c r="D28" s="18">
        <v>3672</v>
      </c>
      <c r="E28" s="19"/>
      <c r="F28" s="18">
        <v>3246</v>
      </c>
    </row>
    <row r="29" spans="1:6" ht="12.75">
      <c r="A29" s="15"/>
      <c r="D29" s="28">
        <f>SUM(D23:D28)</f>
        <v>32050</v>
      </c>
      <c r="E29" s="16"/>
      <c r="F29" s="28">
        <f>SUM(F23:F28)</f>
        <v>29783</v>
      </c>
    </row>
    <row r="30" spans="1:6" ht="12.75">
      <c r="A30" s="15"/>
      <c r="B30" s="6" t="s">
        <v>33</v>
      </c>
      <c r="D30" s="16"/>
      <c r="E30" s="16"/>
      <c r="F30" s="16"/>
    </row>
    <row r="31" spans="1:6" ht="12.75">
      <c r="A31" s="15"/>
      <c r="C31" s="6" t="s">
        <v>63</v>
      </c>
      <c r="D31" s="16">
        <v>9387</v>
      </c>
      <c r="E31" s="16"/>
      <c r="F31" s="16">
        <v>7532</v>
      </c>
    </row>
    <row r="32" spans="1:6" ht="12.75">
      <c r="A32" s="15"/>
      <c r="C32" s="6" t="s">
        <v>106</v>
      </c>
      <c r="D32" s="16">
        <v>2229</v>
      </c>
      <c r="E32" s="16"/>
      <c r="F32" s="16">
        <v>2041</v>
      </c>
    </row>
    <row r="33" spans="1:6" ht="12.75">
      <c r="A33" s="15"/>
      <c r="C33" s="6" t="s">
        <v>107</v>
      </c>
      <c r="D33" s="16">
        <v>1269</v>
      </c>
      <c r="E33" s="16"/>
      <c r="F33" s="16">
        <v>2056</v>
      </c>
    </row>
    <row r="34" spans="1:6" ht="12.75">
      <c r="A34" s="15"/>
      <c r="C34" s="6" t="s">
        <v>58</v>
      </c>
      <c r="D34" s="18">
        <v>0</v>
      </c>
      <c r="E34" s="16"/>
      <c r="F34" s="18">
        <v>0</v>
      </c>
    </row>
    <row r="35" spans="1:6" ht="12.75">
      <c r="A35" s="15"/>
      <c r="D35" s="29">
        <f>SUM(D31:D34)</f>
        <v>12885</v>
      </c>
      <c r="E35" s="17"/>
      <c r="F35" s="29">
        <f>SUM(F31:F34)</f>
        <v>11629</v>
      </c>
    </row>
    <row r="36" spans="1:6" ht="12.75">
      <c r="A36" s="15"/>
      <c r="D36" s="16"/>
      <c r="E36" s="16"/>
      <c r="F36" s="17"/>
    </row>
    <row r="37" spans="1:6" ht="12.75">
      <c r="A37" s="15"/>
      <c r="B37" s="6" t="s">
        <v>34</v>
      </c>
      <c r="D37" s="17">
        <f>D29-D35</f>
        <v>19165</v>
      </c>
      <c r="E37" s="17"/>
      <c r="F37" s="17">
        <f>F29-F35</f>
        <v>18154</v>
      </c>
    </row>
    <row r="38" spans="1:6" ht="12.75">
      <c r="A38" s="15"/>
      <c r="D38" s="16"/>
      <c r="E38" s="16"/>
      <c r="F38" s="17"/>
    </row>
    <row r="39" spans="1:6" ht="13.5" thickBot="1">
      <c r="A39" s="15"/>
      <c r="C39" s="6" t="s">
        <v>24</v>
      </c>
      <c r="D39" s="20">
        <f>D18+D20+D37</f>
        <v>58009</v>
      </c>
      <c r="E39" s="21"/>
      <c r="F39" s="20">
        <f>F18+F20+F37</f>
        <v>56354</v>
      </c>
    </row>
    <row r="40" spans="1:6" ht="13.5" thickTop="1">
      <c r="A40" s="15"/>
      <c r="D40" s="16"/>
      <c r="E40" s="16"/>
      <c r="F40" s="21"/>
    </row>
    <row r="41" spans="1:6" ht="12.75">
      <c r="A41" s="15"/>
      <c r="D41" s="16"/>
      <c r="E41" s="16"/>
      <c r="F41" s="17"/>
    </row>
    <row r="42" spans="1:6" ht="12.75">
      <c r="A42" s="15"/>
      <c r="B42" s="6" t="s">
        <v>35</v>
      </c>
      <c r="D42" s="16">
        <v>42000</v>
      </c>
      <c r="E42" s="16"/>
      <c r="F42" s="16">
        <v>42000</v>
      </c>
    </row>
    <row r="43" spans="1:6" ht="12.75">
      <c r="A43" s="15"/>
      <c r="B43" s="6" t="s">
        <v>36</v>
      </c>
      <c r="D43" s="18">
        <v>13315</v>
      </c>
      <c r="E43" s="16"/>
      <c r="F43" s="22">
        <v>12539</v>
      </c>
    </row>
    <row r="44" spans="1:6" ht="12.75">
      <c r="A44" s="15"/>
      <c r="B44" s="6" t="s">
        <v>37</v>
      </c>
      <c r="D44" s="16">
        <f>SUM(D42:D43)</f>
        <v>55315</v>
      </c>
      <c r="E44" s="16"/>
      <c r="F44" s="17">
        <f>SUM(F42:F43)</f>
        <v>54539</v>
      </c>
    </row>
    <row r="45" spans="1:6" ht="12.75">
      <c r="A45" s="15"/>
      <c r="D45" s="16"/>
      <c r="E45" s="16"/>
      <c r="F45" s="17"/>
    </row>
    <row r="46" spans="1:6" ht="12.75">
      <c r="A46" s="15"/>
      <c r="B46" s="6" t="s">
        <v>38</v>
      </c>
      <c r="D46" s="16">
        <v>48</v>
      </c>
      <c r="E46" s="16"/>
      <c r="F46" s="17">
        <v>78</v>
      </c>
    </row>
    <row r="47" spans="1:6" ht="12.75">
      <c r="A47" s="15"/>
      <c r="D47" s="16"/>
      <c r="E47" s="16"/>
      <c r="F47" s="17"/>
    </row>
    <row r="48" spans="1:6" ht="12.75">
      <c r="A48" s="15"/>
      <c r="B48" s="6" t="s">
        <v>118</v>
      </c>
      <c r="D48" s="16">
        <v>387</v>
      </c>
      <c r="E48" s="16"/>
      <c r="F48" s="8">
        <v>9</v>
      </c>
    </row>
    <row r="49" spans="1:6" ht="12.75">
      <c r="A49" s="15"/>
      <c r="D49" s="16"/>
      <c r="E49" s="16"/>
      <c r="F49" s="17"/>
    </row>
    <row r="50" spans="1:6" ht="12.75">
      <c r="A50" s="15"/>
      <c r="B50" s="6" t="s">
        <v>39</v>
      </c>
      <c r="D50" s="16">
        <v>2259</v>
      </c>
      <c r="E50" s="16"/>
      <c r="F50" s="17">
        <v>1728</v>
      </c>
    </row>
    <row r="51" spans="4:6" ht="12.75">
      <c r="D51" s="16"/>
      <c r="E51" s="16"/>
      <c r="F51" s="17"/>
    </row>
    <row r="52" spans="1:6" ht="13.5" thickBot="1">
      <c r="A52" s="15"/>
      <c r="B52" s="6" t="s">
        <v>40</v>
      </c>
      <c r="C52" s="6" t="s">
        <v>24</v>
      </c>
      <c r="D52" s="20">
        <f>SUM(D44:D50)</f>
        <v>58009</v>
      </c>
      <c r="E52" s="21"/>
      <c r="F52" s="20">
        <f>SUM(F44:F50)</f>
        <v>56354</v>
      </c>
    </row>
    <row r="53" spans="1:6" ht="13.5" thickTop="1">
      <c r="A53" s="15"/>
      <c r="D53" s="16"/>
      <c r="E53" s="16"/>
      <c r="F53" s="23"/>
    </row>
    <row r="55" spans="1:6" ht="24.75" customHeight="1">
      <c r="A55" s="63" t="s">
        <v>100</v>
      </c>
      <c r="B55" s="63"/>
      <c r="C55" s="63"/>
      <c r="D55" s="63"/>
      <c r="E55" s="63"/>
      <c r="F55" s="63"/>
    </row>
    <row r="56" ht="12.75">
      <c r="E56" s="8"/>
    </row>
    <row r="57" spans="4:5" ht="12.75">
      <c r="D57" s="17"/>
      <c r="E57" s="17"/>
    </row>
  </sheetData>
  <mergeCells count="6">
    <mergeCell ref="A55:F55"/>
    <mergeCell ref="A1:F1"/>
    <mergeCell ref="A2:F2"/>
    <mergeCell ref="A3:F3"/>
    <mergeCell ref="A7:F7"/>
    <mergeCell ref="A8:F8"/>
  </mergeCells>
  <printOptions/>
  <pageMargins left="0.75" right="0.75" top="0.65" bottom="1" header="0.5" footer="0.5"/>
  <pageSetup fitToHeight="1" fitToWidth="1" horizontalDpi="600" verticalDpi="6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6"/>
  <sheetViews>
    <sheetView workbookViewId="0" topLeftCell="A1">
      <selection activeCell="E13" sqref="E13"/>
    </sheetView>
  </sheetViews>
  <sheetFormatPr defaultColWidth="9.00390625" defaultRowHeight="15.75"/>
  <cols>
    <col min="1" max="1" width="9.00390625" style="6" customWidth="1"/>
    <col min="2" max="2" width="13.875" style="6" customWidth="1"/>
    <col min="3" max="3" width="9.00390625" style="43" customWidth="1"/>
    <col min="4" max="4" width="2.125" style="43" customWidth="1"/>
    <col min="5" max="5" width="9.00390625" style="43" customWidth="1"/>
    <col min="6" max="6" width="2.125" style="43" customWidth="1"/>
    <col min="7" max="7" width="9.00390625" style="43" customWidth="1"/>
    <col min="8" max="8" width="2.125" style="43" customWidth="1"/>
    <col min="9" max="9" width="9.00390625" style="43" customWidth="1"/>
    <col min="10" max="10" width="2.125" style="43" customWidth="1"/>
    <col min="11" max="11" width="9.00390625" style="43" customWidth="1"/>
    <col min="12" max="12" width="2.125" style="43" customWidth="1"/>
    <col min="13" max="18" width="9.00390625" style="43" customWidth="1"/>
    <col min="19" max="16384" width="9.00390625" style="6" customWidth="1"/>
  </cols>
  <sheetData>
    <row r="1" spans="1:13" ht="15.75">
      <c r="A1" s="60" t="s">
        <v>54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</row>
    <row r="2" spans="1:13" ht="12.75">
      <c r="A2" s="61" t="s">
        <v>55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</row>
    <row r="3" spans="1:13" ht="12.75">
      <c r="A3" s="62" t="s">
        <v>0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</row>
    <row r="4" spans="1:13" ht="12.75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</row>
    <row r="5" ht="12.75">
      <c r="C5" s="44"/>
    </row>
    <row r="7" spans="1:13" ht="12.75">
      <c r="A7" s="61" t="s">
        <v>21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</row>
    <row r="8" spans="1:13" ht="12.75">
      <c r="A8" s="65" t="s">
        <v>122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</row>
    <row r="9" ht="12.75">
      <c r="B9" s="44"/>
    </row>
    <row r="10" spans="1:13" ht="12.75">
      <c r="A10" s="52"/>
      <c r="B10" s="52"/>
      <c r="C10" s="53"/>
      <c r="D10" s="53"/>
      <c r="E10" s="54" t="s">
        <v>80</v>
      </c>
      <c r="F10" s="53"/>
      <c r="G10" s="53"/>
      <c r="H10" s="53"/>
      <c r="I10" s="54" t="s">
        <v>64</v>
      </c>
      <c r="J10" s="53"/>
      <c r="K10" s="53"/>
      <c r="L10" s="53"/>
      <c r="M10" s="53"/>
    </row>
    <row r="11" spans="3:12" ht="12.75">
      <c r="C11" s="45" t="s">
        <v>22</v>
      </c>
      <c r="D11" s="45"/>
      <c r="E11" s="45" t="s">
        <v>81</v>
      </c>
      <c r="F11" s="45"/>
      <c r="G11" s="45" t="s">
        <v>82</v>
      </c>
      <c r="H11" s="45"/>
      <c r="I11" s="45" t="s">
        <v>91</v>
      </c>
      <c r="J11" s="45"/>
      <c r="K11" s="45" t="s">
        <v>23</v>
      </c>
      <c r="L11" s="45"/>
    </row>
    <row r="12" spans="3:13" ht="12.75">
      <c r="C12" s="45" t="s">
        <v>83</v>
      </c>
      <c r="D12" s="45"/>
      <c r="E12" s="15" t="s">
        <v>84</v>
      </c>
      <c r="F12" s="45"/>
      <c r="G12" s="45" t="s">
        <v>84</v>
      </c>
      <c r="H12" s="45"/>
      <c r="I12" s="45" t="s">
        <v>84</v>
      </c>
      <c r="J12" s="45"/>
      <c r="K12" s="45" t="s">
        <v>85</v>
      </c>
      <c r="L12" s="45"/>
      <c r="M12" s="45" t="s">
        <v>24</v>
      </c>
    </row>
    <row r="13" spans="1:13" ht="12.75">
      <c r="A13" s="50"/>
      <c r="B13" s="50"/>
      <c r="C13" s="51" t="s">
        <v>86</v>
      </c>
      <c r="D13" s="51"/>
      <c r="E13" s="51" t="s">
        <v>86</v>
      </c>
      <c r="F13" s="51"/>
      <c r="G13" s="51" t="s">
        <v>86</v>
      </c>
      <c r="H13" s="51"/>
      <c r="I13" s="51" t="s">
        <v>86</v>
      </c>
      <c r="J13" s="51"/>
      <c r="K13" s="51" t="s">
        <v>86</v>
      </c>
      <c r="L13" s="51"/>
      <c r="M13" s="51" t="s">
        <v>86</v>
      </c>
    </row>
    <row r="15" spans="1:13" ht="12.75">
      <c r="A15" s="6" t="s">
        <v>96</v>
      </c>
      <c r="C15" s="8">
        <v>42000</v>
      </c>
      <c r="D15" s="8"/>
      <c r="E15" s="8">
        <v>11175</v>
      </c>
      <c r="F15" s="8"/>
      <c r="G15" s="8">
        <v>0</v>
      </c>
      <c r="H15" s="8"/>
      <c r="I15" s="8">
        <v>7</v>
      </c>
      <c r="J15" s="8"/>
      <c r="K15" s="8">
        <v>1357</v>
      </c>
      <c r="L15" s="8"/>
      <c r="M15" s="8">
        <f>SUM(C15:L15)</f>
        <v>54539</v>
      </c>
    </row>
    <row r="16" spans="3:13" ht="12.75"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</row>
    <row r="17" spans="1:13" ht="12.75">
      <c r="A17" s="6" t="s">
        <v>117</v>
      </c>
      <c r="C17" s="8">
        <v>0</v>
      </c>
      <c r="D17" s="8"/>
      <c r="E17" s="8">
        <v>2023</v>
      </c>
      <c r="F17" s="8"/>
      <c r="G17" s="8">
        <v>0</v>
      </c>
      <c r="H17" s="8"/>
      <c r="I17" s="8">
        <v>0</v>
      </c>
      <c r="J17" s="8"/>
      <c r="K17" s="8">
        <v>-1247</v>
      </c>
      <c r="L17" s="8"/>
      <c r="M17" s="8">
        <f>SUM(C17:K17)</f>
        <v>776</v>
      </c>
    </row>
    <row r="18" spans="3:13" ht="12.75"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</row>
    <row r="19" spans="1:13" ht="13.5" thickBot="1">
      <c r="A19" s="6" t="s">
        <v>123</v>
      </c>
      <c r="C19" s="48">
        <f>C15+C17</f>
        <v>42000</v>
      </c>
      <c r="D19" s="8"/>
      <c r="E19" s="48">
        <f>E15+E17</f>
        <v>13198</v>
      </c>
      <c r="F19" s="8"/>
      <c r="G19" s="48">
        <f>G15+G17</f>
        <v>0</v>
      </c>
      <c r="H19" s="8"/>
      <c r="I19" s="48">
        <f>I15+I17</f>
        <v>7</v>
      </c>
      <c r="J19" s="8"/>
      <c r="K19" s="48">
        <f>K15+K17</f>
        <v>110</v>
      </c>
      <c r="L19" s="8"/>
      <c r="M19" s="48">
        <f>M15+M17</f>
        <v>55315</v>
      </c>
    </row>
    <row r="20" spans="3:13" ht="13.5" thickTop="1">
      <c r="C20" s="49"/>
      <c r="D20" s="8"/>
      <c r="E20" s="49"/>
      <c r="F20" s="8"/>
      <c r="G20" s="49"/>
      <c r="H20" s="8"/>
      <c r="I20" s="49"/>
      <c r="J20" s="8"/>
      <c r="K20" s="49"/>
      <c r="L20" s="8"/>
      <c r="M20" s="49"/>
    </row>
    <row r="21" spans="3:13" ht="12.75">
      <c r="C21" s="49"/>
      <c r="D21" s="8"/>
      <c r="E21" s="49"/>
      <c r="F21" s="8"/>
      <c r="G21" s="49"/>
      <c r="H21" s="8"/>
      <c r="I21" s="49"/>
      <c r="J21" s="8"/>
      <c r="K21" s="49"/>
      <c r="L21" s="8"/>
      <c r="M21" s="49"/>
    </row>
    <row r="22" spans="3:13" ht="12.75"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</row>
    <row r="23" spans="1:13" ht="12.75">
      <c r="A23" s="6" t="s">
        <v>87</v>
      </c>
      <c r="C23" s="8">
        <v>42000</v>
      </c>
      <c r="D23" s="8"/>
      <c r="E23" s="8">
        <v>11175</v>
      </c>
      <c r="F23" s="8"/>
      <c r="G23" s="8">
        <v>0</v>
      </c>
      <c r="H23" s="8"/>
      <c r="I23" s="8">
        <v>14</v>
      </c>
      <c r="J23" s="8"/>
      <c r="K23" s="8">
        <v>5701</v>
      </c>
      <c r="L23" s="8"/>
      <c r="M23" s="8">
        <f>SUM(C23:L23)</f>
        <v>58890</v>
      </c>
    </row>
    <row r="24" spans="3:13" ht="12.75"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</row>
    <row r="25" spans="1:13" ht="12.75">
      <c r="A25" s="6" t="s">
        <v>88</v>
      </c>
      <c r="C25" s="8">
        <v>0</v>
      </c>
      <c r="D25" s="8"/>
      <c r="E25" s="8">
        <v>0</v>
      </c>
      <c r="F25" s="8"/>
      <c r="G25" s="8">
        <v>0</v>
      </c>
      <c r="H25" s="8"/>
      <c r="I25" s="8">
        <v>0</v>
      </c>
      <c r="J25" s="8"/>
      <c r="K25" s="8">
        <v>-1661</v>
      </c>
      <c r="L25" s="8"/>
      <c r="M25" s="8">
        <f>SUM(C25:K25)</f>
        <v>-1661</v>
      </c>
    </row>
    <row r="26" spans="3:13" ht="12.75">
      <c r="C26" s="47"/>
      <c r="D26" s="8"/>
      <c r="E26" s="47"/>
      <c r="F26" s="8"/>
      <c r="G26" s="47"/>
      <c r="H26" s="8"/>
      <c r="I26" s="47"/>
      <c r="J26" s="8"/>
      <c r="K26" s="47"/>
      <c r="L26" s="8"/>
      <c r="M26" s="47"/>
    </row>
    <row r="27" spans="1:13" ht="12.75">
      <c r="A27" s="6" t="s">
        <v>108</v>
      </c>
      <c r="C27" s="8">
        <f>C23+C25</f>
        <v>42000</v>
      </c>
      <c r="D27" s="8"/>
      <c r="E27" s="8">
        <f>E23+E25</f>
        <v>11175</v>
      </c>
      <c r="F27" s="8"/>
      <c r="G27" s="8">
        <f>G23+G25</f>
        <v>0</v>
      </c>
      <c r="H27" s="8"/>
      <c r="I27" s="8">
        <f>I23+I25</f>
        <v>14</v>
      </c>
      <c r="J27" s="8"/>
      <c r="K27" s="8">
        <f>K23+K25</f>
        <v>4040</v>
      </c>
      <c r="L27" s="8"/>
      <c r="M27" s="8">
        <f>M23+M25</f>
        <v>57229</v>
      </c>
    </row>
    <row r="28" spans="3:13" ht="12.75"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</row>
    <row r="29" spans="1:13" ht="12.75">
      <c r="A29" s="6" t="s">
        <v>89</v>
      </c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</row>
    <row r="30" spans="1:13" ht="12.75">
      <c r="A30" s="6" t="s">
        <v>90</v>
      </c>
      <c r="C30" s="8">
        <v>0</v>
      </c>
      <c r="D30" s="8"/>
      <c r="E30" s="8">
        <v>0</v>
      </c>
      <c r="F30" s="8"/>
      <c r="G30" s="8">
        <v>0</v>
      </c>
      <c r="H30" s="8"/>
      <c r="I30" s="8">
        <v>-7</v>
      </c>
      <c r="J30" s="8"/>
      <c r="K30" s="8">
        <v>-2683</v>
      </c>
      <c r="L30" s="8"/>
      <c r="M30" s="8">
        <f>SUM(C30:L30)</f>
        <v>-2690</v>
      </c>
    </row>
    <row r="31" spans="3:13" ht="12.75"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</row>
    <row r="32" spans="1:13" ht="13.5" thickBot="1">
      <c r="A32" s="6" t="s">
        <v>124</v>
      </c>
      <c r="C32" s="48">
        <f>C27+C30</f>
        <v>42000</v>
      </c>
      <c r="D32" s="8"/>
      <c r="E32" s="48">
        <f>E27+E30</f>
        <v>11175</v>
      </c>
      <c r="F32" s="8"/>
      <c r="G32" s="48">
        <f>G27+G30</f>
        <v>0</v>
      </c>
      <c r="H32" s="8"/>
      <c r="I32" s="48">
        <f>I27+I30</f>
        <v>7</v>
      </c>
      <c r="J32" s="8"/>
      <c r="K32" s="48">
        <f>K27+K30</f>
        <v>1357</v>
      </c>
      <c r="L32" s="8"/>
      <c r="M32" s="48">
        <f>M27+M30</f>
        <v>54539</v>
      </c>
    </row>
    <row r="33" spans="3:13" ht="13.5" thickTop="1">
      <c r="C33" s="49"/>
      <c r="D33" s="8"/>
      <c r="E33" s="49"/>
      <c r="F33" s="8"/>
      <c r="G33" s="49"/>
      <c r="H33" s="8"/>
      <c r="I33" s="49"/>
      <c r="J33" s="8"/>
      <c r="K33" s="49"/>
      <c r="L33" s="8"/>
      <c r="M33" s="49"/>
    </row>
    <row r="34" spans="3:13" ht="12.75">
      <c r="C34" s="46"/>
      <c r="E34" s="46"/>
      <c r="G34" s="46"/>
      <c r="I34" s="46"/>
      <c r="K34" s="46"/>
      <c r="M34" s="46"/>
    </row>
    <row r="36" spans="1:13" ht="24.75" customHeight="1">
      <c r="A36" s="64" t="s">
        <v>99</v>
      </c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</row>
    <row r="207" ht="12" customHeight="1"/>
  </sheetData>
  <mergeCells count="6">
    <mergeCell ref="A36:M36"/>
    <mergeCell ref="A8:M8"/>
    <mergeCell ref="A1:M1"/>
    <mergeCell ref="A2:M2"/>
    <mergeCell ref="A3:M3"/>
    <mergeCell ref="A7:M7"/>
  </mergeCells>
  <printOptions/>
  <pageMargins left="0.75" right="0.75" top="0.65" bottom="1" header="0.5" footer="0.5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9"/>
  <sheetViews>
    <sheetView workbookViewId="0" topLeftCell="A11">
      <selection activeCell="B36" sqref="B36"/>
    </sheetView>
  </sheetViews>
  <sheetFormatPr defaultColWidth="9.00390625" defaultRowHeight="15.75"/>
  <cols>
    <col min="1" max="1" width="45.00390625" style="5" customWidth="1"/>
    <col min="2" max="2" width="15.50390625" style="5" customWidth="1"/>
    <col min="3" max="3" width="3.125" style="5" customWidth="1"/>
    <col min="4" max="4" width="15.50390625" style="5" customWidth="1"/>
    <col min="5" max="7" width="0" style="5" hidden="1" customWidth="1"/>
    <col min="8" max="8" width="3.125" style="5" customWidth="1"/>
    <col min="9" max="16384" width="9.00390625" style="5" customWidth="1"/>
  </cols>
  <sheetData>
    <row r="1" spans="1:4" ht="15.75">
      <c r="A1" s="67" t="s">
        <v>54</v>
      </c>
      <c r="B1" s="67"/>
      <c r="C1" s="67"/>
      <c r="D1" s="67"/>
    </row>
    <row r="2" spans="1:4" ht="12.75">
      <c r="A2" s="59" t="s">
        <v>55</v>
      </c>
      <c r="B2" s="59"/>
      <c r="C2" s="59"/>
      <c r="D2" s="59"/>
    </row>
    <row r="3" spans="1:4" ht="12.75">
      <c r="A3" s="68" t="s">
        <v>0</v>
      </c>
      <c r="B3" s="68"/>
      <c r="C3" s="68"/>
      <c r="D3" s="68"/>
    </row>
    <row r="7" spans="1:4" ht="12.75">
      <c r="A7" s="59" t="s">
        <v>1</v>
      </c>
      <c r="B7" s="59"/>
      <c r="C7" s="59"/>
      <c r="D7" s="59"/>
    </row>
    <row r="8" spans="1:4" ht="12.75">
      <c r="A8" s="59" t="s">
        <v>122</v>
      </c>
      <c r="B8" s="59"/>
      <c r="C8" s="59"/>
      <c r="D8" s="59"/>
    </row>
    <row r="9" spans="1:3" ht="12.75">
      <c r="A9" s="1"/>
      <c r="B9" s="1"/>
      <c r="C9" s="1"/>
    </row>
    <row r="10" spans="1:4" ht="12.75">
      <c r="A10" s="1"/>
      <c r="B10" s="42" t="s">
        <v>62</v>
      </c>
      <c r="C10" s="1"/>
      <c r="D10" s="42" t="s">
        <v>61</v>
      </c>
    </row>
    <row r="11" spans="1:4" ht="12.75">
      <c r="A11" s="1"/>
      <c r="B11" s="2" t="s">
        <v>116</v>
      </c>
      <c r="C11" s="1"/>
      <c r="D11" s="2" t="s">
        <v>116</v>
      </c>
    </row>
    <row r="12" spans="2:6" ht="12.75">
      <c r="B12" s="32" t="s">
        <v>120</v>
      </c>
      <c r="D12" s="32" t="s">
        <v>102</v>
      </c>
      <c r="E12" s="33"/>
      <c r="F12" s="33"/>
    </row>
    <row r="13" spans="2:6" ht="12.75">
      <c r="B13" s="2" t="s">
        <v>4</v>
      </c>
      <c r="D13" s="2" t="s">
        <v>4</v>
      </c>
      <c r="E13" s="2"/>
      <c r="F13" s="2"/>
    </row>
    <row r="14" spans="2:6" ht="12.75">
      <c r="B14" s="2"/>
      <c r="D14" s="2"/>
      <c r="E14" s="2"/>
      <c r="F14" s="2"/>
    </row>
    <row r="15" spans="2:6" ht="12.75">
      <c r="B15" s="2"/>
      <c r="D15" s="2"/>
      <c r="E15" s="2"/>
      <c r="F15" s="2"/>
    </row>
    <row r="16" spans="1:7" ht="12.75">
      <c r="A16" s="1" t="s">
        <v>66</v>
      </c>
      <c r="B16" s="7">
        <v>-1491</v>
      </c>
      <c r="D16" s="7">
        <v>-4358</v>
      </c>
      <c r="G16" s="34">
        <v>18350</v>
      </c>
    </row>
    <row r="17" spans="2:7" ht="12.75">
      <c r="B17" s="7"/>
      <c r="D17" s="7"/>
      <c r="G17" s="34"/>
    </row>
    <row r="18" spans="1:7" ht="12.75">
      <c r="A18" s="1" t="s">
        <v>5</v>
      </c>
      <c r="B18" s="7"/>
      <c r="D18" s="7"/>
      <c r="G18" s="34"/>
    </row>
    <row r="19" spans="1:7" ht="12.75">
      <c r="A19" s="5" t="s">
        <v>6</v>
      </c>
      <c r="B19" s="7">
        <v>2474</v>
      </c>
      <c r="D19" s="7">
        <v>3175</v>
      </c>
      <c r="G19" s="34">
        <f>-314+325-586+4292-452-4726</f>
        <v>-1461</v>
      </c>
    </row>
    <row r="20" spans="1:7" ht="12.75">
      <c r="A20" s="5" t="s">
        <v>65</v>
      </c>
      <c r="B20" s="9">
        <v>496</v>
      </c>
      <c r="D20" s="9">
        <v>437</v>
      </c>
      <c r="G20" s="34"/>
    </row>
    <row r="21" spans="1:8" ht="12.75" hidden="1">
      <c r="A21" s="5" t="s">
        <v>7</v>
      </c>
      <c r="B21" s="7"/>
      <c r="D21" s="7"/>
      <c r="G21" s="34"/>
      <c r="H21" s="5">
        <f>4292-452</f>
        <v>3840</v>
      </c>
    </row>
    <row r="22" spans="1:8" ht="12.75" hidden="1">
      <c r="A22" s="5" t="s">
        <v>8</v>
      </c>
      <c r="B22" s="7"/>
      <c r="D22" s="7"/>
      <c r="G22" s="34"/>
      <c r="H22" s="5">
        <v>-314</v>
      </c>
    </row>
    <row r="23" spans="1:8" ht="12.75" hidden="1">
      <c r="A23" s="5" t="s">
        <v>9</v>
      </c>
      <c r="B23" s="7"/>
      <c r="D23" s="7"/>
      <c r="G23" s="34"/>
      <c r="H23" s="5">
        <v>325</v>
      </c>
    </row>
    <row r="24" spans="1:8" ht="12.75" hidden="1">
      <c r="A24" s="5" t="s">
        <v>10</v>
      </c>
      <c r="B24" s="7"/>
      <c r="D24" s="7"/>
      <c r="G24" s="34"/>
      <c r="H24" s="5">
        <v>-586</v>
      </c>
    </row>
    <row r="25" spans="1:7" ht="12.75" hidden="1">
      <c r="A25" s="5" t="s">
        <v>11</v>
      </c>
      <c r="B25" s="7"/>
      <c r="D25" s="7"/>
      <c r="G25" s="34">
        <v>4447</v>
      </c>
    </row>
    <row r="26" spans="1:7" ht="12.75">
      <c r="A26" s="1" t="s">
        <v>67</v>
      </c>
      <c r="B26" s="7">
        <f>SUM(B16:B20)</f>
        <v>1479</v>
      </c>
      <c r="D26" s="7">
        <f>SUM(D16:D20)</f>
        <v>-746</v>
      </c>
      <c r="G26" s="34"/>
    </row>
    <row r="27" spans="2:7" ht="12.75">
      <c r="B27" s="7"/>
      <c r="D27" s="7"/>
      <c r="G27" s="34"/>
    </row>
    <row r="28" spans="1:7" ht="12.75">
      <c r="A28" s="1" t="s">
        <v>12</v>
      </c>
      <c r="B28" s="7"/>
      <c r="D28" s="7"/>
      <c r="G28" s="34"/>
    </row>
    <row r="29" spans="1:7" ht="12.75">
      <c r="A29" s="5" t="s">
        <v>13</v>
      </c>
      <c r="B29" s="7">
        <v>-1882</v>
      </c>
      <c r="D29" s="7">
        <v>-3873</v>
      </c>
      <c r="G29" s="34">
        <v>12443</v>
      </c>
    </row>
    <row r="30" spans="1:7" ht="12.75">
      <c r="A30" s="5" t="s">
        <v>14</v>
      </c>
      <c r="B30" s="9">
        <v>-599</v>
      </c>
      <c r="D30" s="9">
        <v>-1256</v>
      </c>
      <c r="G30" s="35">
        <v>144</v>
      </c>
    </row>
    <row r="31" spans="1:7" ht="12.75">
      <c r="A31" s="5" t="s">
        <v>68</v>
      </c>
      <c r="B31" s="7">
        <f>SUM(B26:B30)</f>
        <v>-1002</v>
      </c>
      <c r="D31" s="7">
        <f>SUM(D26:D30)</f>
        <v>-5875</v>
      </c>
      <c r="G31" s="34">
        <f>SUM(G16:G30)</f>
        <v>33923</v>
      </c>
    </row>
    <row r="32" spans="1:7" ht="12.75">
      <c r="A32" s="5" t="s">
        <v>109</v>
      </c>
      <c r="B32" s="7">
        <v>-42</v>
      </c>
      <c r="D32" s="7">
        <v>-201</v>
      </c>
      <c r="G32" s="34"/>
    </row>
    <row r="33" spans="1:7" ht="12.75">
      <c r="A33" s="5" t="s">
        <v>97</v>
      </c>
      <c r="B33" s="7">
        <v>215</v>
      </c>
      <c r="D33" s="7">
        <v>155</v>
      </c>
      <c r="G33" s="34">
        <v>-2919</v>
      </c>
    </row>
    <row r="34" spans="1:7" ht="12.75">
      <c r="A34" s="5" t="s">
        <v>69</v>
      </c>
      <c r="B34" s="7">
        <v>-573</v>
      </c>
      <c r="D34" s="7">
        <v>-476</v>
      </c>
      <c r="G34" s="34">
        <v>-271</v>
      </c>
    </row>
    <row r="35" spans="1:7" ht="12.75">
      <c r="A35" s="5" t="s">
        <v>70</v>
      </c>
      <c r="B35" s="10">
        <f>SUM(B31:B34)</f>
        <v>-1402</v>
      </c>
      <c r="D35" s="10">
        <f>SUM(D31:D34)</f>
        <v>-6397</v>
      </c>
      <c r="G35" s="36">
        <f>SUM(G31:G34)</f>
        <v>30733</v>
      </c>
    </row>
    <row r="36" spans="2:7" ht="12.75">
      <c r="B36" s="7"/>
      <c r="D36" s="7"/>
      <c r="G36" s="34"/>
    </row>
    <row r="37" spans="1:7" ht="12.75">
      <c r="A37" s="1" t="s">
        <v>15</v>
      </c>
      <c r="B37" s="7"/>
      <c r="C37" s="1"/>
      <c r="D37" s="7"/>
      <c r="G37" s="34"/>
    </row>
    <row r="38" spans="1:7" ht="12.75">
      <c r="A38" s="30" t="s">
        <v>71</v>
      </c>
      <c r="B38" s="7">
        <v>0</v>
      </c>
      <c r="D38" s="7">
        <v>0</v>
      </c>
      <c r="G38" s="34">
        <v>-5505</v>
      </c>
    </row>
    <row r="39" spans="1:7" ht="12.75">
      <c r="A39" s="5" t="s">
        <v>119</v>
      </c>
      <c r="B39" s="7">
        <v>73</v>
      </c>
      <c r="D39" s="7">
        <v>8622</v>
      </c>
      <c r="G39" s="34">
        <v>2589</v>
      </c>
    </row>
    <row r="40" spans="1:7" ht="12.75">
      <c r="A40" s="37" t="s">
        <v>16</v>
      </c>
      <c r="B40" s="10">
        <f>SUM(B38:B39)</f>
        <v>73</v>
      </c>
      <c r="C40" s="37"/>
      <c r="D40" s="10">
        <f>SUM(D38:D39)</f>
        <v>8622</v>
      </c>
      <c r="G40" s="36">
        <f>SUM(G38:G39)</f>
        <v>-2916</v>
      </c>
    </row>
    <row r="41" spans="2:7" ht="12.75">
      <c r="B41" s="7"/>
      <c r="D41" s="7"/>
      <c r="E41" s="34">
        <f>D35+D40+D44</f>
        <v>2130</v>
      </c>
      <c r="G41" s="34"/>
    </row>
    <row r="42" spans="1:7" ht="12.75">
      <c r="A42" s="1" t="s">
        <v>17</v>
      </c>
      <c r="B42" s="7"/>
      <c r="C42" s="1"/>
      <c r="D42" s="7"/>
      <c r="G42" s="34"/>
    </row>
    <row r="43" spans="1:7" ht="12.75">
      <c r="A43" s="30" t="s">
        <v>110</v>
      </c>
      <c r="B43" s="7">
        <v>-44</v>
      </c>
      <c r="C43" s="1"/>
      <c r="D43" s="7">
        <v>-77</v>
      </c>
      <c r="G43" s="34"/>
    </row>
    <row r="44" spans="1:8" ht="12.75">
      <c r="A44" s="5" t="s">
        <v>75</v>
      </c>
      <c r="B44" s="9">
        <v>1108</v>
      </c>
      <c r="D44" s="9">
        <v>-95</v>
      </c>
      <c r="E44" s="57"/>
      <c r="F44" s="57"/>
      <c r="G44" s="58">
        <v>-4065</v>
      </c>
      <c r="H44" s="57"/>
    </row>
    <row r="45" spans="1:8" ht="12.75">
      <c r="A45" s="5" t="s">
        <v>94</v>
      </c>
      <c r="B45" s="10">
        <f>SUM(B43:B44)</f>
        <v>1064</v>
      </c>
      <c r="D45" s="10">
        <f>SUM(D43:D44)</f>
        <v>-172</v>
      </c>
      <c r="E45" s="57"/>
      <c r="F45" s="57"/>
      <c r="G45" s="58"/>
      <c r="H45" s="57"/>
    </row>
    <row r="46" spans="2:8" ht="12.75">
      <c r="B46" s="7"/>
      <c r="D46" s="7"/>
      <c r="G46" s="34"/>
      <c r="H46" s="34"/>
    </row>
    <row r="47" spans="1:7" ht="12.75">
      <c r="A47" s="1" t="s">
        <v>72</v>
      </c>
      <c r="B47" s="7">
        <f>B35+B40+B45</f>
        <v>-265</v>
      </c>
      <c r="D47" s="7">
        <f>D35+D40+D45</f>
        <v>2053</v>
      </c>
      <c r="G47" s="34">
        <f>G35+G40+G44</f>
        <v>23752</v>
      </c>
    </row>
    <row r="48" spans="1:7" ht="12.75">
      <c r="A48" s="1" t="s">
        <v>93</v>
      </c>
      <c r="B48" s="7">
        <v>0</v>
      </c>
      <c r="D48" s="7">
        <v>-7</v>
      </c>
      <c r="G48" s="34"/>
    </row>
    <row r="49" spans="1:7" ht="12.75">
      <c r="A49" s="1" t="s">
        <v>18</v>
      </c>
      <c r="B49" s="7"/>
      <c r="D49" s="7"/>
      <c r="G49" s="34"/>
    </row>
    <row r="50" spans="1:7" ht="12.75">
      <c r="A50" s="38" t="s">
        <v>19</v>
      </c>
      <c r="B50" s="7">
        <v>-909</v>
      </c>
      <c r="C50" s="39"/>
      <c r="D50" s="7">
        <v>-2955</v>
      </c>
      <c r="G50" s="34">
        <v>76746</v>
      </c>
    </row>
    <row r="51" spans="1:7" ht="13.5" thickBot="1">
      <c r="A51" s="38" t="s">
        <v>20</v>
      </c>
      <c r="B51" s="40">
        <f>SUM(B47:B50)</f>
        <v>-1174</v>
      </c>
      <c r="C51" s="39"/>
      <c r="D51" s="40">
        <f>SUM(D47:D50)</f>
        <v>-909</v>
      </c>
      <c r="G51" s="34">
        <f>G47+G50</f>
        <v>100498</v>
      </c>
    </row>
    <row r="52" spans="2:7" ht="13.5" thickTop="1">
      <c r="B52" s="7"/>
      <c r="D52" s="7"/>
      <c r="G52" s="34"/>
    </row>
    <row r="53" spans="1:7" ht="12.75">
      <c r="A53" s="5" t="s">
        <v>73</v>
      </c>
      <c r="B53" s="7"/>
      <c r="D53" s="7"/>
      <c r="G53" s="34">
        <f>G51-D51</f>
        <v>101407</v>
      </c>
    </row>
    <row r="54" spans="1:7" ht="12.75">
      <c r="A54" s="30" t="s">
        <v>74</v>
      </c>
      <c r="B54" s="7">
        <v>3672</v>
      </c>
      <c r="D54" s="7">
        <v>3246</v>
      </c>
      <c r="G54" s="34"/>
    </row>
    <row r="55" spans="1:7" ht="12.75">
      <c r="A55" s="5" t="s">
        <v>92</v>
      </c>
      <c r="B55" s="7">
        <v>-4846</v>
      </c>
      <c r="D55" s="7">
        <v>-4155</v>
      </c>
      <c r="G55" s="34"/>
    </row>
    <row r="56" spans="1:7" ht="13.5" thickBot="1">
      <c r="A56" s="30"/>
      <c r="B56" s="40">
        <f>SUM(B54:B55)</f>
        <v>-1174</v>
      </c>
      <c r="D56" s="40">
        <f>D54+D55</f>
        <v>-909</v>
      </c>
      <c r="G56" s="34"/>
    </row>
    <row r="57" spans="1:7" ht="13.5" thickTop="1">
      <c r="A57" s="30"/>
      <c r="B57" s="30"/>
      <c r="D57" s="7"/>
      <c r="G57" s="34"/>
    </row>
    <row r="58" spans="1:7" ht="24.75" customHeight="1">
      <c r="A58" s="66" t="s">
        <v>98</v>
      </c>
      <c r="B58" s="66"/>
      <c r="C58" s="66"/>
      <c r="D58" s="66"/>
      <c r="G58" s="34"/>
    </row>
    <row r="59" spans="1:7" ht="12.75">
      <c r="A59" s="41"/>
      <c r="B59" s="41"/>
      <c r="C59" s="41"/>
      <c r="D59" s="56"/>
      <c r="G59" s="34"/>
    </row>
    <row r="60" spans="4:7" ht="12.75">
      <c r="D60" s="7"/>
      <c r="G60" s="34"/>
    </row>
    <row r="61" spans="4:7" ht="12.75">
      <c r="D61" s="7"/>
      <c r="G61" s="34"/>
    </row>
    <row r="62" spans="4:7" ht="12.75">
      <c r="D62" s="7"/>
      <c r="G62" s="34"/>
    </row>
    <row r="63" spans="4:7" ht="12.75">
      <c r="D63" s="7"/>
      <c r="G63" s="34"/>
    </row>
    <row r="64" spans="4:7" ht="12.75">
      <c r="D64" s="7"/>
      <c r="G64" s="34"/>
    </row>
    <row r="65" spans="4:7" ht="12.75">
      <c r="D65" s="7"/>
      <c r="G65" s="34"/>
    </row>
    <row r="66" spans="4:7" ht="12.75">
      <c r="D66" s="7"/>
      <c r="G66" s="34"/>
    </row>
    <row r="67" spans="4:7" ht="12.75">
      <c r="D67" s="7"/>
      <c r="G67" s="34"/>
    </row>
    <row r="68" spans="4:7" ht="12.75">
      <c r="D68" s="7"/>
      <c r="G68" s="34"/>
    </row>
    <row r="69" spans="4:7" ht="12.75">
      <c r="D69" s="7"/>
      <c r="G69" s="34"/>
    </row>
    <row r="70" spans="4:7" ht="12.75">
      <c r="D70" s="7"/>
      <c r="G70" s="34"/>
    </row>
    <row r="71" spans="4:7" ht="12.75">
      <c r="D71" s="7"/>
      <c r="G71" s="34"/>
    </row>
    <row r="72" spans="4:7" ht="12.75">
      <c r="D72" s="7"/>
      <c r="G72" s="34"/>
    </row>
    <row r="73" spans="4:7" ht="12.75">
      <c r="D73" s="7"/>
      <c r="G73" s="34"/>
    </row>
    <row r="74" spans="4:7" ht="12.75">
      <c r="D74" s="7"/>
      <c r="G74" s="34"/>
    </row>
    <row r="75" spans="4:7" ht="12.75">
      <c r="D75" s="7"/>
      <c r="G75" s="34"/>
    </row>
    <row r="76" spans="4:7" ht="12.75">
      <c r="D76" s="7"/>
      <c r="G76" s="34"/>
    </row>
    <row r="77" spans="4:7" ht="12.75">
      <c r="D77" s="7"/>
      <c r="G77" s="34"/>
    </row>
    <row r="78" spans="4:7" ht="12.75">
      <c r="D78" s="7"/>
      <c r="G78" s="34"/>
    </row>
    <row r="79" spans="4:7" ht="12.75">
      <c r="D79" s="7"/>
      <c r="G79" s="34"/>
    </row>
    <row r="80" spans="4:7" ht="12.75">
      <c r="D80" s="7"/>
      <c r="G80" s="34"/>
    </row>
    <row r="81" spans="4:7" ht="12.75">
      <c r="D81" s="7"/>
      <c r="G81" s="34"/>
    </row>
    <row r="82" spans="4:7" ht="12.75">
      <c r="D82" s="7"/>
      <c r="G82" s="34"/>
    </row>
    <row r="83" spans="4:7" ht="12.75">
      <c r="D83" s="7"/>
      <c r="G83" s="34"/>
    </row>
    <row r="84" spans="4:7" ht="12.75">
      <c r="D84" s="7"/>
      <c r="G84" s="34"/>
    </row>
    <row r="85" spans="4:7" ht="12.75">
      <c r="D85" s="7"/>
      <c r="G85" s="34"/>
    </row>
    <row r="86" spans="4:7" ht="12.75">
      <c r="D86" s="7"/>
      <c r="G86" s="34"/>
    </row>
    <row r="87" spans="4:7" ht="12.75">
      <c r="D87" s="7"/>
      <c r="G87" s="34"/>
    </row>
    <row r="88" spans="4:7" ht="12.75">
      <c r="D88" s="7"/>
      <c r="G88" s="34"/>
    </row>
    <row r="89" spans="4:7" ht="12.75">
      <c r="D89" s="7"/>
      <c r="G89" s="34"/>
    </row>
    <row r="90" spans="4:7" ht="12.75">
      <c r="D90" s="7"/>
      <c r="G90" s="34"/>
    </row>
    <row r="91" spans="4:7" ht="12.75">
      <c r="D91" s="7"/>
      <c r="G91" s="34"/>
    </row>
    <row r="92" spans="4:7" ht="12.75">
      <c r="D92" s="7"/>
      <c r="G92" s="34"/>
    </row>
    <row r="93" spans="4:7" ht="12.75">
      <c r="D93" s="7"/>
      <c r="G93" s="34"/>
    </row>
    <row r="94" spans="4:7" ht="12.75">
      <c r="D94" s="7"/>
      <c r="G94" s="34"/>
    </row>
    <row r="95" spans="4:7" ht="12.75">
      <c r="D95" s="7"/>
      <c r="G95" s="34"/>
    </row>
    <row r="96" spans="4:7" ht="12.75">
      <c r="D96" s="7"/>
      <c r="G96" s="34"/>
    </row>
    <row r="97" ht="12.75">
      <c r="G97" s="34"/>
    </row>
    <row r="98" ht="12.75">
      <c r="G98" s="34"/>
    </row>
    <row r="99" ht="12.75">
      <c r="G99" s="34"/>
    </row>
    <row r="100" ht="12.75">
      <c r="G100" s="34"/>
    </row>
    <row r="101" ht="12.75">
      <c r="G101" s="34"/>
    </row>
    <row r="102" ht="12.75">
      <c r="G102" s="34"/>
    </row>
    <row r="103" ht="12.75">
      <c r="G103" s="34"/>
    </row>
    <row r="104" ht="12.75">
      <c r="G104" s="34"/>
    </row>
    <row r="105" ht="12.75">
      <c r="G105" s="34"/>
    </row>
    <row r="106" ht="12.75">
      <c r="G106" s="34"/>
    </row>
    <row r="107" ht="12.75">
      <c r="G107" s="34"/>
    </row>
    <row r="108" ht="12.75">
      <c r="G108" s="34"/>
    </row>
    <row r="109" ht="12.75">
      <c r="G109" s="34"/>
    </row>
    <row r="110" ht="12.75">
      <c r="G110" s="34"/>
    </row>
    <row r="111" ht="12.75">
      <c r="G111" s="34"/>
    </row>
    <row r="112" ht="12.75">
      <c r="G112" s="34"/>
    </row>
    <row r="113" ht="12.75">
      <c r="G113" s="34"/>
    </row>
    <row r="114" ht="12.75">
      <c r="G114" s="34"/>
    </row>
    <row r="115" ht="12.75">
      <c r="G115" s="34"/>
    </row>
    <row r="116" ht="12.75">
      <c r="G116" s="34"/>
    </row>
    <row r="117" ht="12.75">
      <c r="G117" s="34"/>
    </row>
    <row r="118" ht="12.75">
      <c r="G118" s="34"/>
    </row>
    <row r="119" ht="12.75">
      <c r="G119" s="34"/>
    </row>
  </sheetData>
  <mergeCells count="6">
    <mergeCell ref="A58:D58"/>
    <mergeCell ref="A1:D1"/>
    <mergeCell ref="A2:D2"/>
    <mergeCell ref="A3:D3"/>
    <mergeCell ref="A7:D7"/>
    <mergeCell ref="A8:D8"/>
  </mergeCells>
  <printOptions horizontalCentered="1" verticalCentered="1"/>
  <pageMargins left="0.75" right="0.62" top="0.65" bottom="1" header="0.5" footer="0.5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</dc:creator>
  <cp:keywords/>
  <dc:description/>
  <cp:lastModifiedBy>GOLSTA SDN BHD GOLSTA SDN BHD</cp:lastModifiedBy>
  <cp:lastPrinted>2005-02-26T01:37:01Z</cp:lastPrinted>
  <dcterms:created xsi:type="dcterms:W3CDTF">2002-11-02T01:11:43Z</dcterms:created>
  <dcterms:modified xsi:type="dcterms:W3CDTF">2005-02-26T02:36:55Z</dcterms:modified>
  <cp:category/>
  <cp:version/>
  <cp:contentType/>
  <cp:contentStatus/>
</cp:coreProperties>
</file>